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d_gorina\Desktop\УДС\Сайт\поиск подрядчика сев маг\"/>
    </mc:Choice>
  </mc:AlternateContent>
  <bookViews>
    <workbookView xWindow="28680" yWindow="-120" windowWidth="29040" windowHeight="15720" tabRatio="771"/>
  </bookViews>
  <sheets>
    <sheet name="2023" sheetId="9" r:id="rId1"/>
  </sheets>
  <definedNames>
    <definedName name="Print_Titles" localSheetId="0">'2023'!#REF!</definedName>
    <definedName name="_xlnm.Print_Titles" localSheetId="0">'2023'!#REF!</definedName>
    <definedName name="_xlnm.Print_Area" localSheetId="0">'2023'!$B$1:$I$29</definedName>
  </definedNames>
  <calcPr calcId="162913" refMode="R1C1"/>
</workbook>
</file>

<file path=xl/calcChain.xml><?xml version="1.0" encoding="utf-8"?>
<calcChain xmlns="http://schemas.openxmlformats.org/spreadsheetml/2006/main">
  <c r="H6" i="9" l="1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5" i="9"/>
  <c r="H26" i="9" l="1"/>
  <c r="H27" i="9" s="1"/>
  <c r="H28" i="9" s="1"/>
  <c r="H29" i="9" s="1"/>
</calcChain>
</file>

<file path=xl/comments1.xml><?xml version="1.0" encoding="utf-8"?>
<comments xmlns="http://schemas.openxmlformats.org/spreadsheetml/2006/main">
  <authors>
    <author>TPokrovskaya</author>
  </authors>
  <commentList>
    <comment ref="E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</commentList>
</comments>
</file>

<file path=xl/sharedStrings.xml><?xml version="1.0" encoding="utf-8"?>
<sst xmlns="http://schemas.openxmlformats.org/spreadsheetml/2006/main" count="92" uniqueCount="76">
  <si>
    <t>№ пп</t>
  </si>
  <si>
    <t>Обоснование</t>
  </si>
  <si>
    <t>Наименование глав, объектов капитального строительства, работ и затрат</t>
  </si>
  <si>
    <t>Сметная стоимость, тыс. руб.</t>
  </si>
  <si>
    <t>01-01-01</t>
  </si>
  <si>
    <t>Переустройство и защита сетей связи ПАО Ростелеком</t>
  </si>
  <si>
    <t>01-01-02</t>
  </si>
  <si>
    <t>Переустройство и защита сетей водоснабжения</t>
  </si>
  <si>
    <t>01-01-03</t>
  </si>
  <si>
    <t>Переустройство и защита сетей канализации</t>
  </si>
  <si>
    <t>01-01-04</t>
  </si>
  <si>
    <t>Переустройство и защита сетей связи ООО ГДУ</t>
  </si>
  <si>
    <t>01-01-05</t>
  </si>
  <si>
    <t>Переустройство и защита сетей связи ООО Новый дом</t>
  </si>
  <si>
    <t>01-01-06</t>
  </si>
  <si>
    <t>Переустройство и защита сетей теплоснабжения</t>
  </si>
  <si>
    <t>01-01-07</t>
  </si>
  <si>
    <t>Переустройство и защита сетей теплоснабжения СОДК</t>
  </si>
  <si>
    <t>01-01-08</t>
  </si>
  <si>
    <t>01-01-09</t>
  </si>
  <si>
    <t>Переустройство и защита сетей электроснабжения АО Газпром добыча Уренгой</t>
  </si>
  <si>
    <t>01-01-10</t>
  </si>
  <si>
    <t>Переустройство и защита сетей электроснабжения АО Уренгойгорэлектросеть</t>
  </si>
  <si>
    <t>01-01-11</t>
  </si>
  <si>
    <t>01-01-11 ЭС ООО ГПЭ</t>
  </si>
  <si>
    <t>01-01-12</t>
  </si>
  <si>
    <t>Переустройство и защита сетей электроснабжения ООО Корпорация Рост нефти и газа</t>
  </si>
  <si>
    <t>01-01-13</t>
  </si>
  <si>
    <t>01-01-13 ЭС ООО НД</t>
  </si>
  <si>
    <t>01-01-14</t>
  </si>
  <si>
    <t>01-01-14 ЭС ООО ЭНГС</t>
  </si>
  <si>
    <t>02-01-01</t>
  </si>
  <si>
    <t>Автомобильная дорога</t>
  </si>
  <si>
    <t>02-01-02</t>
  </si>
  <si>
    <t>Автобусные остановки и автомобильные стоянки</t>
  </si>
  <si>
    <t>02-01-03</t>
  </si>
  <si>
    <t>Пересечения и примыкания</t>
  </si>
  <si>
    <t>02-01-04</t>
  </si>
  <si>
    <t>Тротуары и велодорожки</t>
  </si>
  <si>
    <t>02-01-05</t>
  </si>
  <si>
    <t>Капитальный ремонт моста</t>
  </si>
  <si>
    <t>02-01-06</t>
  </si>
  <si>
    <t>Светофорные объекты</t>
  </si>
  <si>
    <t>07-01-01</t>
  </si>
  <si>
    <t>Наружное электроосвещение</t>
  </si>
  <si>
    <t>Приказ от 4.08.2020 № 421/пр п.179</t>
  </si>
  <si>
    <t>Непредвиденные затраты для объектов социальной сферы - 2%</t>
  </si>
  <si>
    <t>Итого с НДС</t>
  </si>
  <si>
    <t>Стоимость работ 
2-кв 2023</t>
  </si>
  <si>
    <t>Индекс инфляции</t>
  </si>
  <si>
    <t>Индекс прогнозной инфляции</t>
  </si>
  <si>
    <t>Итого СМР</t>
  </si>
  <si>
    <t>Субподряд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</si>
  <si>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</si>
  <si>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</si>
  <si>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</si>
  <si>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</si>
  <si>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</si>
  <si>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</si>
  <si>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</si>
  <si>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</si>
  <si>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</si>
  <si>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</si>
  <si>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</si>
  <si>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</si>
  <si>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</si>
  <si>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</si>
  <si>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</si>
  <si>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</si>
  <si>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</si>
  <si>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</si>
  <si>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</si>
  <si>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</si>
  <si>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</si>
  <si>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</si>
  <si>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Субподряд + работы, производимые ООО "Уренгойдорстрой".(Асфальт)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</si>
</sst>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Border="1"/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44" fontId="6" fillId="0" borderId="1" xfId="27" applyFont="1" applyBorder="1" applyAlignment="1">
      <alignment horizontal="right" vertical="top" wrapText="1"/>
    </xf>
    <xf numFmtId="44" fontId="6" fillId="2" borderId="1" xfId="27" applyFont="1" applyFill="1" applyBorder="1" applyAlignment="1">
      <alignment horizontal="right" vertical="top" wrapText="1"/>
    </xf>
    <xf numFmtId="44" fontId="6" fillId="0" borderId="1" xfId="0" applyNumberFormat="1" applyFont="1" applyBorder="1" applyAlignment="1">
      <alignment horizontal="right" vertical="top" wrapText="1"/>
    </xf>
    <xf numFmtId="44" fontId="2" fillId="0" borderId="0" xfId="0" applyNumberFormat="1" applyFont="1"/>
    <xf numFmtId="44" fontId="0" fillId="0" borderId="0" xfId="0" applyNumberFormat="1"/>
    <xf numFmtId="0" fontId="0" fillId="0" borderId="0" xfId="0" applyAlignment="1">
      <alignment horizontal="right"/>
    </xf>
    <xf numFmtId="49" fontId="6" fillId="0" borderId="0" xfId="0" applyNumberFormat="1" applyFont="1" applyBorder="1" applyAlignment="1">
      <alignment horizontal="center" vertical="center" wrapText="1"/>
    </xf>
    <xf numFmtId="44" fontId="6" fillId="3" borderId="1" xfId="27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23" applyNumberFormat="1" applyFont="1" applyBorder="1">
      <alignment horizontal="center"/>
    </xf>
  </cellXfs>
  <cellStyles count="28">
    <cellStyle name="Акт" xfId="1"/>
    <cellStyle name="АктМТСН" xfId="2"/>
    <cellStyle name="ВедРесурсов" xfId="3"/>
    <cellStyle name="ВедРесурсовАкт" xfId="4"/>
    <cellStyle name="Денежный" xfId="27" builtin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B13" zoomScaleNormal="100" zoomScaleSheetLayoutView="100" workbookViewId="0">
      <selection activeCell="K19" sqref="K19"/>
    </sheetView>
  </sheetViews>
  <sheetFormatPr defaultRowHeight="12.75" x14ac:dyDescent="0.2"/>
  <cols>
    <col min="1" max="1" width="4.5703125" hidden="1" customWidth="1"/>
    <col min="2" max="2" width="4.42578125" customWidth="1"/>
    <col min="3" max="3" width="9.5703125" customWidth="1"/>
    <col min="4" max="4" width="31" customWidth="1"/>
    <col min="5" max="5" width="15.140625" customWidth="1"/>
    <col min="6" max="6" width="11.140625" customWidth="1"/>
    <col min="7" max="7" width="9.5703125" customWidth="1"/>
    <col min="8" max="8" width="18.28515625" bestFit="1" customWidth="1"/>
    <col min="9" max="9" width="23" style="2" customWidth="1"/>
  </cols>
  <sheetData>
    <row r="1" spans="1:9" ht="12.75" customHeight="1" x14ac:dyDescent="0.2">
      <c r="B1" s="14" t="s">
        <v>0</v>
      </c>
      <c r="C1" s="15" t="s">
        <v>1</v>
      </c>
      <c r="D1" s="14" t="s">
        <v>2</v>
      </c>
      <c r="E1" s="16" t="s">
        <v>3</v>
      </c>
      <c r="F1" s="16"/>
      <c r="G1" s="16"/>
      <c r="H1" s="16"/>
    </row>
    <row r="2" spans="1:9" ht="27.75" customHeight="1" x14ac:dyDescent="0.2">
      <c r="B2" s="14"/>
      <c r="C2" s="15"/>
      <c r="D2" s="14"/>
      <c r="E2" s="14" t="s">
        <v>48</v>
      </c>
      <c r="F2" s="14" t="s">
        <v>49</v>
      </c>
      <c r="G2" s="14" t="s">
        <v>50</v>
      </c>
      <c r="H2" s="14" t="s">
        <v>51</v>
      </c>
    </row>
    <row r="3" spans="1:9" ht="27.75" customHeight="1" x14ac:dyDescent="0.2">
      <c r="B3" s="14"/>
      <c r="C3" s="15"/>
      <c r="D3" s="14"/>
      <c r="E3" s="14"/>
      <c r="F3" s="14"/>
      <c r="G3" s="14"/>
      <c r="H3" s="14"/>
    </row>
    <row r="4" spans="1:9" ht="27.75" customHeight="1" x14ac:dyDescent="0.2">
      <c r="B4" s="14"/>
      <c r="C4" s="15"/>
      <c r="D4" s="14"/>
      <c r="E4" s="14"/>
      <c r="F4" s="14"/>
      <c r="G4" s="14"/>
      <c r="H4" s="14"/>
    </row>
    <row r="5" spans="1:9" ht="24.75" customHeight="1" x14ac:dyDescent="0.2">
      <c r="A5" s="2"/>
      <c r="B5" s="3" t="s">
        <v>53</v>
      </c>
      <c r="C5" s="4" t="s">
        <v>4</v>
      </c>
      <c r="D5" s="4" t="s">
        <v>5</v>
      </c>
      <c r="E5" s="7">
        <v>1987733.19</v>
      </c>
      <c r="F5" s="5">
        <v>1</v>
      </c>
      <c r="G5" s="5">
        <v>1.0375000000000001</v>
      </c>
      <c r="H5" s="8">
        <f>E5*F5*G5</f>
        <v>2062273.1846250002</v>
      </c>
      <c r="I5" s="12" t="s">
        <v>52</v>
      </c>
    </row>
    <row r="6" spans="1:9" ht="24.75" customHeight="1" x14ac:dyDescent="0.2">
      <c r="A6" s="2"/>
      <c r="B6" s="3" t="s">
        <v>54</v>
      </c>
      <c r="C6" s="4" t="s">
        <v>6</v>
      </c>
      <c r="D6" s="4" t="s">
        <v>7</v>
      </c>
      <c r="E6" s="7">
        <v>2807304.52</v>
      </c>
      <c r="F6" s="5">
        <v>1</v>
      </c>
      <c r="G6" s="5">
        <v>1.0375000000000001</v>
      </c>
      <c r="H6" s="8">
        <f t="shared" ref="H6:H25" si="0">E6*F6*G6</f>
        <v>2912578.4395000003</v>
      </c>
      <c r="I6" s="12" t="s">
        <v>52</v>
      </c>
    </row>
    <row r="7" spans="1:9" ht="27.75" customHeight="1" x14ac:dyDescent="0.2">
      <c r="A7" s="2"/>
      <c r="B7" s="3" t="s">
        <v>55</v>
      </c>
      <c r="C7" s="4" t="s">
        <v>8</v>
      </c>
      <c r="D7" s="4" t="s">
        <v>9</v>
      </c>
      <c r="E7" s="7">
        <v>15285860.640000001</v>
      </c>
      <c r="F7" s="5">
        <v>1</v>
      </c>
      <c r="G7" s="5">
        <v>1.0375000000000001</v>
      </c>
      <c r="H7" s="8">
        <f t="shared" si="0"/>
        <v>15859080.414000003</v>
      </c>
      <c r="I7" s="12" t="s">
        <v>52</v>
      </c>
    </row>
    <row r="8" spans="1:9" ht="27" customHeight="1" x14ac:dyDescent="0.2">
      <c r="A8" s="2"/>
      <c r="B8" s="3" t="s">
        <v>56</v>
      </c>
      <c r="C8" s="4" t="s">
        <v>10</v>
      </c>
      <c r="D8" s="4" t="s">
        <v>11</v>
      </c>
      <c r="E8" s="7">
        <v>5119898.51</v>
      </c>
      <c r="F8" s="5">
        <v>1</v>
      </c>
      <c r="G8" s="5">
        <v>1.0375000000000001</v>
      </c>
      <c r="H8" s="8">
        <f t="shared" si="0"/>
        <v>5311894.7041250002</v>
      </c>
      <c r="I8" s="12" t="s">
        <v>52</v>
      </c>
    </row>
    <row r="9" spans="1:9" ht="27.75" customHeight="1" x14ac:dyDescent="0.2">
      <c r="A9" s="2"/>
      <c r="B9" s="3" t="s">
        <v>57</v>
      </c>
      <c r="C9" s="4" t="s">
        <v>12</v>
      </c>
      <c r="D9" s="4" t="s">
        <v>13</v>
      </c>
      <c r="E9" s="7">
        <v>507808.85</v>
      </c>
      <c r="F9" s="5">
        <v>1</v>
      </c>
      <c r="G9" s="5">
        <v>1.0375000000000001</v>
      </c>
      <c r="H9" s="8">
        <f t="shared" si="0"/>
        <v>526851.68187500001</v>
      </c>
      <c r="I9" s="12" t="s">
        <v>52</v>
      </c>
    </row>
    <row r="10" spans="1:9" ht="29.25" customHeight="1" x14ac:dyDescent="0.2">
      <c r="A10" s="2"/>
      <c r="B10" s="3" t="s">
        <v>58</v>
      </c>
      <c r="C10" s="4" t="s">
        <v>14</v>
      </c>
      <c r="D10" s="4" t="s">
        <v>15</v>
      </c>
      <c r="E10" s="7">
        <v>28263406.530000001</v>
      </c>
      <c r="F10" s="5">
        <v>1</v>
      </c>
      <c r="G10" s="5">
        <v>1.0375000000000001</v>
      </c>
      <c r="H10" s="8">
        <f t="shared" si="0"/>
        <v>29323284.274875004</v>
      </c>
      <c r="I10" s="12" t="s">
        <v>52</v>
      </c>
    </row>
    <row r="11" spans="1:9" ht="30" customHeight="1" x14ac:dyDescent="0.2">
      <c r="A11" s="2"/>
      <c r="B11" s="3" t="s">
        <v>59</v>
      </c>
      <c r="C11" s="4" t="s">
        <v>16</v>
      </c>
      <c r="D11" s="4" t="s">
        <v>17</v>
      </c>
      <c r="E11" s="7">
        <v>474807.42</v>
      </c>
      <c r="F11" s="5">
        <v>1</v>
      </c>
      <c r="G11" s="5">
        <v>1.0375000000000001</v>
      </c>
      <c r="H11" s="8">
        <f t="shared" si="0"/>
        <v>492612.69825000002</v>
      </c>
      <c r="I11" s="12" t="s">
        <v>52</v>
      </c>
    </row>
    <row r="12" spans="1:9" ht="27" customHeight="1" x14ac:dyDescent="0.2">
      <c r="A12" s="2"/>
      <c r="B12" s="3" t="s">
        <v>60</v>
      </c>
      <c r="C12" s="4" t="s">
        <v>18</v>
      </c>
      <c r="D12" s="4" t="s">
        <v>15</v>
      </c>
      <c r="E12" s="7">
        <v>37141757.82</v>
      </c>
      <c r="F12" s="5">
        <v>1</v>
      </c>
      <c r="G12" s="5">
        <v>1.0375000000000001</v>
      </c>
      <c r="H12" s="8">
        <f t="shared" si="0"/>
        <v>38534573.738250002</v>
      </c>
      <c r="I12" s="12" t="s">
        <v>52</v>
      </c>
    </row>
    <row r="13" spans="1:9" ht="39" customHeight="1" x14ac:dyDescent="0.2">
      <c r="A13" s="2"/>
      <c r="B13" s="3" t="s">
        <v>61</v>
      </c>
      <c r="C13" s="4" t="s">
        <v>19</v>
      </c>
      <c r="D13" s="4" t="s">
        <v>20</v>
      </c>
      <c r="E13" s="7">
        <v>188085.23</v>
      </c>
      <c r="F13" s="5">
        <v>1</v>
      </c>
      <c r="G13" s="5">
        <v>1.0375000000000001</v>
      </c>
      <c r="H13" s="8">
        <f t="shared" si="0"/>
        <v>195138.42612500003</v>
      </c>
      <c r="I13" s="12" t="s">
        <v>52</v>
      </c>
    </row>
    <row r="14" spans="1:9" ht="42" customHeight="1" x14ac:dyDescent="0.2">
      <c r="A14" s="2"/>
      <c r="B14" s="3" t="s">
        <v>62</v>
      </c>
      <c r="C14" s="4" t="s">
        <v>21</v>
      </c>
      <c r="D14" s="4" t="s">
        <v>22</v>
      </c>
      <c r="E14" s="7">
        <v>2143799.7200000002</v>
      </c>
      <c r="F14" s="5">
        <v>1</v>
      </c>
      <c r="G14" s="5">
        <v>1.0375000000000001</v>
      </c>
      <c r="H14" s="8">
        <f t="shared" si="0"/>
        <v>2224192.2095000003</v>
      </c>
      <c r="I14" s="12" t="s">
        <v>52</v>
      </c>
    </row>
    <row r="15" spans="1:9" ht="15.75" customHeight="1" x14ac:dyDescent="0.2">
      <c r="A15" s="2"/>
      <c r="B15" s="3" t="s">
        <v>63</v>
      </c>
      <c r="C15" s="4" t="s">
        <v>23</v>
      </c>
      <c r="D15" s="4" t="s">
        <v>24</v>
      </c>
      <c r="E15" s="7">
        <v>807397</v>
      </c>
      <c r="F15" s="5">
        <v>1</v>
      </c>
      <c r="G15" s="5">
        <v>1.0375000000000001</v>
      </c>
      <c r="H15" s="8">
        <f t="shared" si="0"/>
        <v>837674.38750000007</v>
      </c>
      <c r="I15" s="12" t="s">
        <v>52</v>
      </c>
    </row>
    <row r="16" spans="1:9" ht="33.75" x14ac:dyDescent="0.2">
      <c r="A16" s="2"/>
      <c r="B16" s="3" t="s">
        <v>64</v>
      </c>
      <c r="C16" s="4" t="s">
        <v>25</v>
      </c>
      <c r="D16" s="4" t="s">
        <v>26</v>
      </c>
      <c r="E16" s="7">
        <v>13879094.35</v>
      </c>
      <c r="F16" s="5">
        <v>1</v>
      </c>
      <c r="G16" s="5">
        <v>1.0375000000000001</v>
      </c>
      <c r="H16" s="8">
        <f t="shared" si="0"/>
        <v>14399560.388125001</v>
      </c>
      <c r="I16" s="12" t="s">
        <v>52</v>
      </c>
    </row>
    <row r="17" spans="1:9" ht="15" customHeight="1" x14ac:dyDescent="0.2">
      <c r="A17" s="2"/>
      <c r="B17" s="3" t="s">
        <v>65</v>
      </c>
      <c r="C17" s="4" t="s">
        <v>27</v>
      </c>
      <c r="D17" s="4" t="s">
        <v>28</v>
      </c>
      <c r="E17" s="7">
        <v>1358499.35</v>
      </c>
      <c r="F17" s="5">
        <v>1</v>
      </c>
      <c r="G17" s="5">
        <v>1.0375000000000001</v>
      </c>
      <c r="H17" s="8">
        <f t="shared" si="0"/>
        <v>1409443.0756250003</v>
      </c>
      <c r="I17" s="12" t="s">
        <v>52</v>
      </c>
    </row>
    <row r="18" spans="1:9" ht="16.5" customHeight="1" x14ac:dyDescent="0.2">
      <c r="A18" s="2"/>
      <c r="B18" s="3" t="s">
        <v>66</v>
      </c>
      <c r="C18" s="4" t="s">
        <v>29</v>
      </c>
      <c r="D18" s="4" t="s">
        <v>30</v>
      </c>
      <c r="E18" s="7">
        <v>292645.93</v>
      </c>
      <c r="F18" s="5">
        <v>1</v>
      </c>
      <c r="G18" s="5">
        <v>1.0375000000000001</v>
      </c>
      <c r="H18" s="8">
        <f t="shared" si="0"/>
        <v>303620.15237500001</v>
      </c>
      <c r="I18" s="12" t="s">
        <v>52</v>
      </c>
    </row>
    <row r="19" spans="1:9" ht="18.75" customHeight="1" x14ac:dyDescent="0.2">
      <c r="A19" s="2"/>
      <c r="B19" s="3" t="s">
        <v>67</v>
      </c>
      <c r="C19" s="4" t="s">
        <v>31</v>
      </c>
      <c r="D19" s="4" t="s">
        <v>32</v>
      </c>
      <c r="E19" s="6">
        <v>468040088.01999998</v>
      </c>
      <c r="F19" s="5">
        <v>1</v>
      </c>
      <c r="G19" s="5">
        <v>1.0375000000000001</v>
      </c>
      <c r="H19" s="8">
        <f t="shared" si="0"/>
        <v>485591591.32075</v>
      </c>
    </row>
    <row r="20" spans="1:9" ht="27" customHeight="1" x14ac:dyDescent="0.2">
      <c r="A20" s="2"/>
      <c r="B20" s="3" t="s">
        <v>68</v>
      </c>
      <c r="C20" s="4" t="s">
        <v>33</v>
      </c>
      <c r="D20" s="4" t="s">
        <v>34</v>
      </c>
      <c r="E20" s="6">
        <v>16914471.23</v>
      </c>
      <c r="F20" s="5">
        <v>1</v>
      </c>
      <c r="G20" s="5">
        <v>1.0375000000000001</v>
      </c>
      <c r="H20" s="8">
        <f t="shared" si="0"/>
        <v>17548763.901125003</v>
      </c>
    </row>
    <row r="21" spans="1:9" ht="16.5" customHeight="1" x14ac:dyDescent="0.2">
      <c r="A21" s="2"/>
      <c r="B21" s="3" t="s">
        <v>69</v>
      </c>
      <c r="C21" s="4" t="s">
        <v>35</v>
      </c>
      <c r="D21" s="4" t="s">
        <v>36</v>
      </c>
      <c r="E21" s="6">
        <v>84617653.159999996</v>
      </c>
      <c r="F21" s="5">
        <v>1</v>
      </c>
      <c r="G21" s="5">
        <v>1.0375000000000001</v>
      </c>
      <c r="H21" s="8">
        <f t="shared" si="0"/>
        <v>87790815.153500006</v>
      </c>
    </row>
    <row r="22" spans="1:9" ht="14.25" customHeight="1" x14ac:dyDescent="0.2">
      <c r="A22" s="2"/>
      <c r="B22" s="3" t="s">
        <v>70</v>
      </c>
      <c r="C22" s="4" t="s">
        <v>37</v>
      </c>
      <c r="D22" s="4" t="s">
        <v>38</v>
      </c>
      <c r="E22" s="6">
        <v>80226495.730000004</v>
      </c>
      <c r="F22" s="5">
        <v>1</v>
      </c>
      <c r="G22" s="5">
        <v>1.0375000000000001</v>
      </c>
      <c r="H22" s="8">
        <f t="shared" si="0"/>
        <v>83234989.319875017</v>
      </c>
    </row>
    <row r="23" spans="1:9" ht="33" customHeight="1" x14ac:dyDescent="0.2">
      <c r="A23" s="2"/>
      <c r="B23" s="3" t="s">
        <v>71</v>
      </c>
      <c r="C23" s="4" t="s">
        <v>39</v>
      </c>
      <c r="D23" s="4" t="s">
        <v>40</v>
      </c>
      <c r="E23" s="13">
        <v>50166067.57</v>
      </c>
      <c r="F23" s="5">
        <v>1</v>
      </c>
      <c r="G23" s="5">
        <v>1.0375000000000001</v>
      </c>
      <c r="H23" s="8">
        <f t="shared" si="0"/>
        <v>52047295.103875004</v>
      </c>
      <c r="I23" s="12" t="s">
        <v>75</v>
      </c>
    </row>
    <row r="24" spans="1:9" ht="16.5" customHeight="1" x14ac:dyDescent="0.2">
      <c r="A24" s="2"/>
      <c r="B24" s="3" t="s">
        <v>72</v>
      </c>
      <c r="C24" s="4" t="s">
        <v>41</v>
      </c>
      <c r="D24" s="4" t="s">
        <v>42</v>
      </c>
      <c r="E24" s="7">
        <v>8795851.6899999995</v>
      </c>
      <c r="F24" s="5">
        <v>1</v>
      </c>
      <c r="G24" s="5">
        <v>1.0375000000000001</v>
      </c>
      <c r="H24" s="8">
        <f t="shared" si="0"/>
        <v>9125696.1283749994</v>
      </c>
      <c r="I24" s="12" t="s">
        <v>52</v>
      </c>
    </row>
    <row r="25" spans="1:9" ht="15.75" customHeight="1" x14ac:dyDescent="0.2">
      <c r="A25" s="2"/>
      <c r="B25" s="3" t="s">
        <v>73</v>
      </c>
      <c r="C25" s="4" t="s">
        <v>43</v>
      </c>
      <c r="D25" s="4" t="s">
        <v>44</v>
      </c>
      <c r="E25" s="7">
        <v>42700362.5</v>
      </c>
      <c r="F25" s="5">
        <v>1</v>
      </c>
      <c r="G25" s="5">
        <v>1.0375000000000001</v>
      </c>
      <c r="H25" s="8">
        <f t="shared" si="0"/>
        <v>44301626.093750007</v>
      </c>
      <c r="I25" s="12" t="s">
        <v>52</v>
      </c>
    </row>
    <row r="26" spans="1:9" ht="15.75" customHeight="1" x14ac:dyDescent="0.2">
      <c r="A26" s="2"/>
      <c r="B26" s="3"/>
      <c r="C26" s="4"/>
      <c r="D26" s="4"/>
      <c r="E26" s="6"/>
      <c r="F26" s="5"/>
      <c r="G26" s="5"/>
      <c r="H26" s="8">
        <f>SUM(H5:H25)</f>
        <v>894033554.796</v>
      </c>
    </row>
    <row r="27" spans="1:9" ht="45" x14ac:dyDescent="0.2">
      <c r="A27" s="2"/>
      <c r="B27" s="3" t="s">
        <v>74</v>
      </c>
      <c r="C27" s="4" t="s">
        <v>45</v>
      </c>
      <c r="D27" s="4" t="s">
        <v>46</v>
      </c>
      <c r="E27" s="6"/>
      <c r="F27" s="5"/>
      <c r="G27" s="5"/>
      <c r="H27" s="8">
        <f>H26*3%</f>
        <v>26821006.643879998</v>
      </c>
    </row>
    <row r="28" spans="1:9" x14ac:dyDescent="0.2">
      <c r="B28" s="1"/>
      <c r="C28" s="1"/>
      <c r="D28" s="1"/>
      <c r="E28" s="1"/>
      <c r="F28" s="1"/>
      <c r="G28" s="1"/>
      <c r="H28" s="9">
        <f>H27+H26</f>
        <v>920854561.43988001</v>
      </c>
    </row>
    <row r="29" spans="1:9" x14ac:dyDescent="0.2">
      <c r="G29" s="11" t="s">
        <v>47</v>
      </c>
      <c r="H29" s="10">
        <f>H28*1.2</f>
        <v>1105025473.7278559</v>
      </c>
    </row>
  </sheetData>
  <mergeCells count="8">
    <mergeCell ref="B1:B4"/>
    <mergeCell ref="C1:C4"/>
    <mergeCell ref="D1:D4"/>
    <mergeCell ref="E1:H1"/>
    <mergeCell ref="E2:E4"/>
    <mergeCell ref="F2:F4"/>
    <mergeCell ref="G2:G4"/>
    <mergeCell ref="H2:H4"/>
  </mergeCells>
  <pageMargins left="0.33" right="0.23622047244094491" top="0.35433070866141736" bottom="0.35433070866141736" header="0.19685039370078741" footer="0.19685039370078741"/>
  <pageSetup paperSize="9" scale="91" fitToHeight="0" orientation="portrait" r:id="rId1"/>
  <headerFooter alignWithMargins="0">
    <oddHeader>&amp;LГРАНД-Смета, версия 2021.2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Эльвира Д. Горина</cp:lastModifiedBy>
  <cp:lastPrinted>2023-12-20T05:10:57Z</cp:lastPrinted>
  <dcterms:created xsi:type="dcterms:W3CDTF">2003-01-28T12:33:10Z</dcterms:created>
  <dcterms:modified xsi:type="dcterms:W3CDTF">2023-12-21T08:24:20Z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